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\\filecl01\home\jhs\Desktop\"/>
    </mc:Choice>
  </mc:AlternateContent>
  <bookViews>
    <workbookView xWindow="0" yWindow="0" windowWidth="25200" windowHeight="138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52511"/>
</workbook>
</file>

<file path=xl/calcChain.xml><?xml version="1.0" encoding="utf-8"?>
<calcChain xmlns="http://schemas.openxmlformats.org/spreadsheetml/2006/main">
  <c r="F41" i="2" l="1"/>
  <c r="F42" i="2"/>
  <c r="F43" i="2"/>
  <c r="F44" i="2"/>
  <c r="F45" i="2"/>
  <c r="F46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9" i="7" l="1"/>
  <c r="F10" i="7"/>
  <c r="F11" i="7"/>
  <c r="F13" i="7" s="1"/>
  <c r="F40" i="2" l="1"/>
  <c r="F47" i="2"/>
  <c r="C9" i="12" l="1"/>
  <c r="C11" i="12" s="1"/>
  <c r="C32" i="8" s="1"/>
  <c r="E32" i="8" s="1"/>
  <c r="C9" i="13" l="1"/>
  <c r="C26" i="8" s="1"/>
  <c r="F8" i="2" l="1"/>
  <c r="F8" i="7"/>
  <c r="F12" i="7" s="1"/>
  <c r="F48" i="2" l="1"/>
  <c r="C9" i="10" s="1"/>
  <c r="C15" i="11" l="1"/>
  <c r="C29" i="8" s="1"/>
  <c r="C15" i="13"/>
  <c r="C27" i="8" s="1"/>
  <c r="C14" i="4"/>
  <c r="C25" i="8" s="1"/>
  <c r="C25" i="3"/>
  <c r="C23" i="8" s="1"/>
  <c r="F14" i="7"/>
  <c r="C18" i="8" s="1"/>
  <c r="C19" i="3"/>
  <c r="C22" i="8" s="1"/>
  <c r="C13" i="3"/>
  <c r="C21" i="8" s="1"/>
  <c r="C8" i="4"/>
  <c r="C24" i="8" s="1"/>
  <c r="C10" i="10"/>
  <c r="C17" i="8" s="1"/>
  <c r="F50" i="2"/>
  <c r="C16" i="8" s="1"/>
  <c r="C19" i="8" s="1"/>
  <c r="E19" i="8" s="1"/>
  <c r="C30" i="8" l="1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<sst xmlns="http://schemas.openxmlformats.org/spreadsheetml/2006/main" count="545" uniqueCount="249">
  <si>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</si>
  <si>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</si>
  <si>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</si>
  <si>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</si>
  <si>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</si>
  <si>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</si>
  <si>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</si>
  <si>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</si>
  <si>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</si>
  <si>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</si>
  <si>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</si>
  <si>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</si>
  <si>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</si>
  <si>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</si>
  <si>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</si>
  <si>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</si>
  <si>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</si>
  <si>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</si>
  <si>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</si>
  <si>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</si>
  <si>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</si>
  <si>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</si>
  <si>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</si>
  <si>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</si>
  <si>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</si>
  <si>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</si>
  <si>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</si>
  <si>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</si>
  <si>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</si>
  <si>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</si>
  <si>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</si>
  <si>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</si>
  <si>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</si>
  <si>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</si>
  <si>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</si>
  <si>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</si>
  <si>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</si>
  <si>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</si>
  <si>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</si>
  <si>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</si>
  <si>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</si>
  <si>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</si>
  <si>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</si>
  <si>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</si>
  <si>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</si>
  <si>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</si>
  <si>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</si>
  <si>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</si>
  <si>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</si>
  <si>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</si>
  <si>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</si>
  <si>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</si>
  <si>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</si>
  <si>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</si>
  <si>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</si>
  <si>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</si>
  <si>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</si>
  <si>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</si>
  <si>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</si>
  <si>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</si>
  <si>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</si>
  <si>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</si>
  <si>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</si>
  <si>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</si>
  <si>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</si>
  <si>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</si>
  <si>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</si>
  <si>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</si>
  <si>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</si>
  <si>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</si>
  <si>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</si>
  <si>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</si>
  <si>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</si>
  <si>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</si>
  <si>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</si>
  <si>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</si>
  <si>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</si>
  <si>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</si>
  <si>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</si>
  <si>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</si>
  <si>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</si>
  <si>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</si>
  <si>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</si>
  <si>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</si>
  <si>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</si>
  <si>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</si>
  <si>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</si>
  <si>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</si>
  <si>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</si>
  <si>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</si>
  <si>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</si>
  <si>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</si>
  <si>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</si>
  <si>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</si>
  <si>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</si>
  <si>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</si>
  <si>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</si>
  <si>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</si>
  <si>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</si>
  <si>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</si>
  <si>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</si>
  <si>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</si>
  <si>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</si>
  <si>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</si>
  <si>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</si>
  <si>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</si>
  <si>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</si>
  <si>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</si>
  <si>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</si>
  <si>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</si>
  <si>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</si>
  <si>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</si>
  <si>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</si>
  <si>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</si>
  <si>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</si>
  <si>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</si>
  <si>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</si>
  <si>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</si>
  <si>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</si>
  <si>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</si>
  <si>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</si>
  <si>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</si>
  <si>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</si>
  <si>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</si>
  <si>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</si>
  <si>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</si>
  <si>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</si>
  <si>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</si>
  <si>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</si>
  <si>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</si>
  <si>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</si>
  <si>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</si>
  <si>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</si>
  <si>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</si>
  <si>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</si>
  <si>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</si>
  <si>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</si>
  <si>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</si>
  <si>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</si>
  <si>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</si>
  <si>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</si>
  <si>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</si>
  <si>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</si>
  <si>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</si>
  <si>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</si>
  <si>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</si>
  <si>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</si>
  <si>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</si>
  <si>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</si>
  <si>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</si>
  <si>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</si>
  <si>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</si>
  <si>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</si>
  <si>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</si>
  <si>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</si>
  <si>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</si>
  <si>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</si>
  <si>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</si>
  <si>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</si>
  <si>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</si>
  <si>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</si>
  <si>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</si>
  <si>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</si>
  <si>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</si>
  <si>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</si>
  <si>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</si>
  <si>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</si>
  <si>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</si>
  <si>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</si>
  <si>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</si>
  <si>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</si>
  <si>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</si>
  <si>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</si>
  <si>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</si>
  <si>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</si>
  <si>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</si>
  <si>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</si>
  <si>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</si>
  <si>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</si>
  <si>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</si>
  <si>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</si>
  <si>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</si>
  <si>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</si>
  <si>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</si>
  <si>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</si>
  <si>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</si>
  <si>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</si>
  <si>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</si>
  <si>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</si>
  <si>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</si>
  <si>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</si>
  <si>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</si>
  <si>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</si>
  <si>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</si>
  <si>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</si>
  <si>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Rottebekæmpelse</t>
  </si>
  <si>
    <t>Andre bygninger (tekniske installationer, målere mv.)</t>
  </si>
  <si>
    <t>Arbejdsplads</t>
  </si>
  <si>
    <t>Beluftningstanke, Mek/EL</t>
  </si>
  <si>
    <t>Beluftningstanke, SRO</t>
  </si>
  <si>
    <t>Brønde</t>
  </si>
  <si>
    <t>Efterklaringstanke, Konstruktioner</t>
  </si>
  <si>
    <t>Efterklaringstanke, Mek/El</t>
  </si>
  <si>
    <t>Efterklaringstanke, SRO</t>
  </si>
  <si>
    <t>Forafvanding, slam, Mek/EL</t>
  </si>
  <si>
    <t>Indløb med riste, Mek/EL</t>
  </si>
  <si>
    <t>Indløb med riste, SRO</t>
  </si>
  <si>
    <t>Indløb-/udløbsarrangement</t>
  </si>
  <si>
    <t>Installationer "mekaniske riste og SRO" Miljøklasse A. (7-20 m2) - Mek/EL</t>
  </si>
  <si>
    <t>Installationer "mekaniske riste og SRO" Miljøklasse A. (7-20 m2) - SRO</t>
  </si>
  <si>
    <t>Jordbassin Klasse A</t>
  </si>
  <si>
    <t>Jordbassin Klasse B</t>
  </si>
  <si>
    <t>Køretøjer, entreprenørmaskiner</t>
  </si>
  <si>
    <t xml:space="preserve">Ledningsnet ≤ Ø 200 mm 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</si>
  <si>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</si>
  <si>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</si>
  <si>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</si>
  <si>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Mek/EL</t>
  </si>
  <si>
    <t>Sand- og fedtfang, SRO</t>
  </si>
  <si>
    <t>Slutafvanding, slam - højteknologisk (centrifuger), Konstruktioner</t>
  </si>
  <si>
    <t>Slutafvanding, slam - højteknologisk (centrifuger), Mek/El</t>
  </si>
  <si>
    <t>Stik</t>
  </si>
  <si>
    <t>Strømpeforing ≤ Ø 200 mm</t>
  </si>
  <si>
    <t>Strømpeforing Ø 200 mm &lt; Ledningsnet ≤ Ø 500 mm</t>
  </si>
  <si>
    <t>Tryksatte minipumpestationer (husstandssystemer)</t>
  </si>
  <si>
    <t xml:space="preserve">Ø 200 mm &lt; Ledningsnet ≤ Ø 500 mm </t>
  </si>
  <si>
    <t>Ø 500 mm &lt; Ledningsnet ≤ Ø 800 mm</t>
  </si>
  <si>
    <t>Ø 800 mm &lt; Ledningsnet ≤ Ø 1000 mm</t>
  </si>
  <si>
    <t>Indløb med riste, Konstruktioner</t>
  </si>
  <si>
    <t>Brøndsanering [City]</t>
  </si>
  <si>
    <t>2014</t>
  </si>
  <si>
    <t>75</t>
  </si>
  <si>
    <t>5</t>
  </si>
  <si>
    <t>20</t>
  </si>
  <si>
    <t>10</t>
  </si>
  <si>
    <t>60</t>
  </si>
  <si>
    <t>50</t>
  </si>
  <si>
    <t>30</t>
  </si>
  <si>
    <t>Køretøjer, små lastvogne (&lt; 3.500 kg.)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</si>
  <si>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</si>
  <si>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</si>
  <si>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</si>
  <si>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</si>
  <si>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</si>
  <si>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</si>
  <si>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Tillæg for gennemførte investeringer i 2010-2014</t>
  </si>
  <si>
    <t>,</t>
  </si>
  <si>
    <t>Varde Kloak og Spildevand AS</t>
  </si>
  <si>
    <t>S100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</si>
</sst>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3" fontId="0" fillId="0" borderId="43" xfId="0" applyNumberFormat="1" applyBorder="1"/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60 % - Markeringsfarve3 2" xfId="55"/>
    <cellStyle name="60 % - Markeringsfarve4 2" xfId="56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ér celle" xfId="14" builtinId="23" customBuiltin="1"/>
    <cellStyle name="Link" xfId="27312" builtinId="8"/>
    <cellStyle name="Link 2" xfId="27313"/>
    <cellStyle name="Linked Cell" xfId="157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0" t="s">
        <v>58</v>
      </c>
      <c r="E8" s="230"/>
      <c r="F8" s="230"/>
      <c r="G8" s="123"/>
      <c r="H8" s="123"/>
      <c r="I8" s="123"/>
    </row>
    <row r="9" spans="1:9" x14ac:dyDescent="0.25">
      <c r="A9" s="121"/>
      <c r="B9" s="121"/>
      <c r="C9" s="121"/>
      <c r="D9" s="241" t="s">
        <v>110</v>
      </c>
      <c r="E9" s="241"/>
      <c r="F9" s="24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1" t="s">
        <v>59</v>
      </c>
      <c r="E13" s="231"/>
      <c r="F13" s="231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2" t="s">
        <v>60</v>
      </c>
      <c r="E16" s="233"/>
      <c r="F16" s="234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5" t="s">
        <v>2</v>
      </c>
      <c r="E17" s="236"/>
      <c r="F17" s="237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5" t="s">
        <v>135</v>
      </c>
      <c r="E18" s="236"/>
      <c r="F18" s="237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8" t="s">
        <v>44</v>
      </c>
      <c r="E19" s="239"/>
      <c r="F19" s="240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8" t="s">
        <v>61</v>
      </c>
      <c r="E20" s="239"/>
      <c r="F20" s="240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8" t="s">
        <v>91</v>
      </c>
      <c r="E21" s="239"/>
      <c r="F21" s="240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8" t="s">
        <v>62</v>
      </c>
      <c r="E22" s="239"/>
      <c r="F22" s="240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0" t="s">
        <v>42</v>
      </c>
      <c r="E23" s="261"/>
      <c r="F23" s="26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7" t="s">
        <v>63</v>
      </c>
      <c r="E24" s="258"/>
      <c r="F24" s="25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4" t="s">
        <v>64</v>
      </c>
      <c r="E25" s="255"/>
      <c r="F25" s="25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1" t="s">
        <v>43</v>
      </c>
      <c r="E26" s="252"/>
      <c r="F26" s="25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8" t="s">
        <v>65</v>
      </c>
      <c r="E27" s="249"/>
      <c r="F27" s="25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2" t="s">
        <v>145</v>
      </c>
      <c r="E28" s="243"/>
      <c r="F28" s="244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5" t="s">
        <v>146</v>
      </c>
      <c r="E29" s="246"/>
      <c r="F29" s="24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56"/>
      <c r="E1" s="56"/>
    </row>
    <row r="2" spans="1:5" x14ac:dyDescent="0.25">
      <c r="A2" s="222" t="str">
        <f>'1. Forside'!A2</f>
        <v>S100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250000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250000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465710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250000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215710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100000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2100000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-150515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-146180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-4335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-79708462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-39321023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-40387439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-8077487.7999999998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78964023.406945184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44175794.007300995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3529636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1043789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1322000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50071219.007300995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915936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915936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-55293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-43077482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-2431789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-45564564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5422591.0073009953</v>
      </c>
      <c r="D27" s="79" t="s">
        <v>0</v>
      </c>
      <c r="E27" s="10">
        <f>IF(C27&lt;0,0,-C27)</f>
        <v>-5422591.0073009953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49356</v>
      </c>
      <c r="D29" s="79" t="s">
        <v>0</v>
      </c>
      <c r="E29" s="10">
        <f>-C29</f>
        <v>-49356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59417040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59417040</v>
      </c>
      <c r="D36" s="79" t="s">
        <v>0</v>
      </c>
      <c r="E36" s="10">
        <f>-C36</f>
        <v>-59417040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14075036.399644196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Varde Kloak og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S100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2982758</v>
      </c>
      <c r="D7" s="224" t="s">
        <v>0</v>
      </c>
      <c r="E7" s="225">
        <v>633670.62925671786</v>
      </c>
      <c r="F7" s="224" t="s">
        <v>0</v>
      </c>
      <c r="G7" s="225">
        <v>49356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 t="s">
        <v>246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3616429</v>
      </c>
      <c r="F9" s="224" t="s">
        <v>0</v>
      </c>
      <c r="G9" s="226">
        <v>49356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2982758</v>
      </c>
      <c r="D11" s="228" t="s">
        <v>0</v>
      </c>
      <c r="E11" s="55">
        <f>C11+E7-E8-E9</f>
        <v>-0.3707432821393013</v>
      </c>
      <c r="F11" s="228" t="s">
        <v>0</v>
      </c>
      <c r="G11" s="55" t="e">
        <f>E11+G7-G8-G9</f>
        <v>#VALUE!</v>
      </c>
      <c r="H11" s="228" t="s">
        <v>0</v>
      </c>
      <c r="I11" s="55" t="e">
        <f>G11+I7-I8-I9</f>
        <v>#VALUE!</v>
      </c>
      <c r="J11" s="228" t="s">
        <v>0</v>
      </c>
      <c r="K11" s="55" t="e">
        <f>K7-K8-K9+K10+I11</f>
        <v>#VALUE!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>
      <selection activeCell="C7" sqref="C7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29425798.389771622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-111818.03388113216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-1316069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27997911.35589049</v>
      </c>
      <c r="D13" s="79" t="s">
        <v>0</v>
      </c>
      <c r="E13" s="6">
        <f>C13</f>
        <v>27997911.35589049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43364734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245</v>
      </c>
      <c r="C16" s="14">
        <f>'6. Gennemførte investeringer'!F50</f>
        <v>5227755.684799999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1339672.6829333324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investeringer'!F14</f>
        <v>1894000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51826162.36773333</v>
      </c>
      <c r="D19" s="79" t="s">
        <v>0</v>
      </c>
      <c r="E19" s="8">
        <f>C19</f>
        <v>51826162.36773333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3002490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129000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715361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250000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215710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2100000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-4335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6408226</v>
      </c>
      <c r="D30" s="79" t="s">
        <v>0</v>
      </c>
      <c r="E30" s="6">
        <f>C30</f>
        <v>6408226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-8077487.7999999998</v>
      </c>
      <c r="D32" s="79" t="s">
        <v>0</v>
      </c>
      <c r="E32" s="10">
        <f>C32</f>
        <v>-8077487.7999999998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14075036.399644196</v>
      </c>
      <c r="D34" s="79" t="s">
        <v>0</v>
      </c>
      <c r="E34" s="12">
        <f>C34</f>
        <v>14075036.399644196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92229848.323268011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2166090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42.578954855646813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idden="1" x14ac:dyDescent="0.2">
      <c r="C47" s="132"/>
      <c r="D47" s="132"/>
      <c r="E47" s="132"/>
      <c r="F47" s="132"/>
    </row>
    <row r="48" spans="1:8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>
      <selection activeCell="C14" sqref="C14"/>
    </sheetView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30272594.207526475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30272594.207526475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1458258.6743999999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935477.8566451493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-522780.81775485061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29749813.389771625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244</v>
      </c>
      <c r="C25" s="19">
        <v>324015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22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-324015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29425798.389771622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-111818.03388113216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20115475.77924788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29313980.35589049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29425798.389771622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5264275.3319301428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1316069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1936542634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43364734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43364734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4"/>
  <sheetViews>
    <sheetView view="pageLayout" topLeftCell="A7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196</v>
      </c>
      <c r="C8" s="30" t="s">
        <v>230</v>
      </c>
      <c r="D8" s="31" t="s">
        <v>231</v>
      </c>
      <c r="E8" s="32">
        <v>169500</v>
      </c>
      <c r="F8" s="34">
        <f t="shared" ref="F8:F47" si="0">E8/D8</f>
        <v>2260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230</v>
      </c>
      <c r="D9" s="31" t="s">
        <v>232</v>
      </c>
      <c r="E9" s="32">
        <v>554101.02</v>
      </c>
      <c r="F9" s="34">
        <f t="shared" ref="F9:F39" si="1">E9/D9</f>
        <v>110820.204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230</v>
      </c>
      <c r="D10" s="31" t="s">
        <v>233</v>
      </c>
      <c r="E10" s="32">
        <v>4835373.32</v>
      </c>
      <c r="F10" s="34">
        <f t="shared" si="1"/>
        <v>241768.66600000003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230</v>
      </c>
      <c r="D11" s="31" t="s">
        <v>234</v>
      </c>
      <c r="E11" s="32">
        <v>531446.66</v>
      </c>
      <c r="F11" s="34">
        <f t="shared" si="1"/>
        <v>53144.666000000005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230</v>
      </c>
      <c r="D12" s="31" t="s">
        <v>231</v>
      </c>
      <c r="E12" s="32">
        <v>14220020.41</v>
      </c>
      <c r="F12" s="34">
        <f t="shared" si="1"/>
        <v>189600.27213333335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230</v>
      </c>
      <c r="D13" s="31" t="s">
        <v>235</v>
      </c>
      <c r="E13" s="32">
        <v>85181.25</v>
      </c>
      <c r="F13" s="34">
        <f t="shared" si="1"/>
        <v>1419.6875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230</v>
      </c>
      <c r="D14" s="31" t="s">
        <v>233</v>
      </c>
      <c r="E14" s="32">
        <v>55228.25</v>
      </c>
      <c r="F14" s="34">
        <f t="shared" si="1"/>
        <v>2761.4124999999999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230</v>
      </c>
      <c r="D15" s="31" t="s">
        <v>234</v>
      </c>
      <c r="E15" s="32">
        <v>373128.17</v>
      </c>
      <c r="F15" s="34">
        <f t="shared" si="1"/>
        <v>37312.816999999995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230</v>
      </c>
      <c r="D16" s="31" t="s">
        <v>233</v>
      </c>
      <c r="E16" s="32">
        <v>110457.5</v>
      </c>
      <c r="F16" s="34">
        <f t="shared" si="1"/>
        <v>5522.875</v>
      </c>
      <c r="G16" s="35" t="s">
        <v>0</v>
      </c>
      <c r="H16" s="26"/>
    </row>
    <row r="17" spans="1:8" s="150" customFormat="1" x14ac:dyDescent="0.25">
      <c r="A17" s="26"/>
      <c r="B17" s="29" t="s">
        <v>205</v>
      </c>
      <c r="C17" s="30" t="s">
        <v>230</v>
      </c>
      <c r="D17" s="31" t="s">
        <v>233</v>
      </c>
      <c r="E17" s="32">
        <v>399633.65</v>
      </c>
      <c r="F17" s="34">
        <f t="shared" si="1"/>
        <v>19981.682500000003</v>
      </c>
      <c r="G17" s="35" t="s">
        <v>0</v>
      </c>
      <c r="H17" s="26"/>
    </row>
    <row r="18" spans="1:8" s="150" customFormat="1" x14ac:dyDescent="0.25">
      <c r="A18" s="26"/>
      <c r="B18" s="29" t="s">
        <v>206</v>
      </c>
      <c r="C18" s="30" t="s">
        <v>230</v>
      </c>
      <c r="D18" s="31" t="s">
        <v>234</v>
      </c>
      <c r="E18" s="32">
        <v>12356.45</v>
      </c>
      <c r="F18" s="34">
        <f t="shared" si="1"/>
        <v>1235.645</v>
      </c>
      <c r="G18" s="35" t="s">
        <v>0</v>
      </c>
      <c r="H18" s="26"/>
    </row>
    <row r="19" spans="1:8" s="150" customFormat="1" x14ac:dyDescent="0.25">
      <c r="A19" s="26"/>
      <c r="B19" s="29" t="s">
        <v>207</v>
      </c>
      <c r="C19" s="30" t="s">
        <v>230</v>
      </c>
      <c r="D19" s="31" t="s">
        <v>231</v>
      </c>
      <c r="E19" s="32">
        <v>425926.62</v>
      </c>
      <c r="F19" s="34">
        <f t="shared" si="1"/>
        <v>5679.0216</v>
      </c>
      <c r="G19" s="35" t="s">
        <v>0</v>
      </c>
      <c r="H19" s="26"/>
    </row>
    <row r="20" spans="1:8" s="150" customFormat="1" ht="26.25" x14ac:dyDescent="0.25">
      <c r="A20" s="26"/>
      <c r="B20" s="29" t="s">
        <v>208</v>
      </c>
      <c r="C20" s="30" t="s">
        <v>230</v>
      </c>
      <c r="D20" s="31" t="s">
        <v>233</v>
      </c>
      <c r="E20" s="32">
        <v>691761.35</v>
      </c>
      <c r="F20" s="34">
        <f t="shared" si="1"/>
        <v>34588.067499999997</v>
      </c>
      <c r="G20" s="35" t="s">
        <v>0</v>
      </c>
      <c r="H20" s="26"/>
    </row>
    <row r="21" spans="1:8" s="150" customFormat="1" ht="26.25" x14ac:dyDescent="0.25">
      <c r="A21" s="26"/>
      <c r="B21" s="29" t="s">
        <v>209</v>
      </c>
      <c r="C21" s="30" t="s">
        <v>230</v>
      </c>
      <c r="D21" s="31" t="s">
        <v>234</v>
      </c>
      <c r="E21" s="32">
        <v>461174.23</v>
      </c>
      <c r="F21" s="34">
        <f t="shared" si="1"/>
        <v>46117.422999999995</v>
      </c>
      <c r="G21" s="35" t="s">
        <v>0</v>
      </c>
      <c r="H21" s="26"/>
    </row>
    <row r="22" spans="1:8" s="150" customFormat="1" x14ac:dyDescent="0.25">
      <c r="A22" s="26"/>
      <c r="B22" s="29" t="s">
        <v>210</v>
      </c>
      <c r="C22" s="30" t="s">
        <v>230</v>
      </c>
      <c r="D22" s="31" t="s">
        <v>236</v>
      </c>
      <c r="E22" s="32">
        <v>2174958.58</v>
      </c>
      <c r="F22" s="34">
        <f t="shared" si="1"/>
        <v>43499.171600000001</v>
      </c>
      <c r="G22" s="35" t="s">
        <v>0</v>
      </c>
      <c r="H22" s="26"/>
    </row>
    <row r="23" spans="1:8" s="150" customFormat="1" x14ac:dyDescent="0.25">
      <c r="A23" s="26"/>
      <c r="B23" s="29" t="s">
        <v>211</v>
      </c>
      <c r="C23" s="30" t="s">
        <v>230</v>
      </c>
      <c r="D23" s="31" t="s">
        <v>236</v>
      </c>
      <c r="E23" s="32">
        <v>1114224.05</v>
      </c>
      <c r="F23" s="34">
        <f t="shared" si="1"/>
        <v>22284.481</v>
      </c>
      <c r="G23" s="35" t="s">
        <v>0</v>
      </c>
      <c r="H23" s="26"/>
    </row>
    <row r="24" spans="1:8" s="150" customFormat="1" x14ac:dyDescent="0.25">
      <c r="A24" s="26"/>
      <c r="B24" s="29" t="s">
        <v>212</v>
      </c>
      <c r="C24" s="30" t="s">
        <v>230</v>
      </c>
      <c r="D24" s="31" t="s">
        <v>232</v>
      </c>
      <c r="E24" s="32">
        <v>462584</v>
      </c>
      <c r="F24" s="34">
        <f t="shared" si="1"/>
        <v>92516.800000000003</v>
      </c>
      <c r="G24" s="35" t="s">
        <v>0</v>
      </c>
      <c r="H24" s="26"/>
    </row>
    <row r="25" spans="1:8" s="150" customFormat="1" x14ac:dyDescent="0.25">
      <c r="A25" s="26"/>
      <c r="B25" s="29" t="s">
        <v>213</v>
      </c>
      <c r="C25" s="30" t="s">
        <v>230</v>
      </c>
      <c r="D25" s="31" t="s">
        <v>231</v>
      </c>
      <c r="E25" s="32">
        <v>5385934.96</v>
      </c>
      <c r="F25" s="34">
        <f t="shared" si="1"/>
        <v>71812.466133333335</v>
      </c>
      <c r="G25" s="35" t="s">
        <v>0</v>
      </c>
      <c r="H25" s="26"/>
    </row>
    <row r="26" spans="1:8" s="150" customFormat="1" x14ac:dyDescent="0.25">
      <c r="A26" s="26"/>
      <c r="B26" s="29" t="s">
        <v>214</v>
      </c>
      <c r="C26" s="30" t="s">
        <v>230</v>
      </c>
      <c r="D26" s="31" t="s">
        <v>236</v>
      </c>
      <c r="E26" s="32">
        <v>1953551.09</v>
      </c>
      <c r="F26" s="34">
        <f t="shared" si="1"/>
        <v>39071.021800000002</v>
      </c>
      <c r="G26" s="35" t="s">
        <v>0</v>
      </c>
      <c r="H26" s="26"/>
    </row>
    <row r="27" spans="1:8" s="150" customFormat="1" x14ac:dyDescent="0.25">
      <c r="A27" s="26"/>
      <c r="B27" s="29" t="s">
        <v>215</v>
      </c>
      <c r="C27" s="30" t="s">
        <v>230</v>
      </c>
      <c r="D27" s="31" t="s">
        <v>233</v>
      </c>
      <c r="E27" s="32">
        <v>1640068.35</v>
      </c>
      <c r="F27" s="34">
        <f t="shared" si="1"/>
        <v>82003.41750000001</v>
      </c>
      <c r="G27" s="35" t="s">
        <v>0</v>
      </c>
      <c r="H27" s="26"/>
    </row>
    <row r="28" spans="1:8" s="150" customFormat="1" x14ac:dyDescent="0.25">
      <c r="A28" s="26"/>
      <c r="B28" s="29" t="s">
        <v>216</v>
      </c>
      <c r="C28" s="30" t="s">
        <v>230</v>
      </c>
      <c r="D28" s="31" t="s">
        <v>234</v>
      </c>
      <c r="E28" s="32">
        <v>163745.41</v>
      </c>
      <c r="F28" s="34">
        <f t="shared" si="1"/>
        <v>16374.541000000001</v>
      </c>
      <c r="G28" s="35" t="s">
        <v>0</v>
      </c>
      <c r="H28" s="26"/>
    </row>
    <row r="29" spans="1:8" s="150" customFormat="1" x14ac:dyDescent="0.25">
      <c r="A29" s="26"/>
      <c r="B29" s="29" t="s">
        <v>217</v>
      </c>
      <c r="C29" s="30" t="s">
        <v>230</v>
      </c>
      <c r="D29" s="31" t="s">
        <v>233</v>
      </c>
      <c r="E29" s="32">
        <v>435672.06</v>
      </c>
      <c r="F29" s="34">
        <f t="shared" si="1"/>
        <v>21783.602999999999</v>
      </c>
      <c r="G29" s="35" t="s">
        <v>0</v>
      </c>
      <c r="H29" s="26"/>
    </row>
    <row r="30" spans="1:8" s="150" customFormat="1" x14ac:dyDescent="0.25">
      <c r="A30" s="26"/>
      <c r="B30" s="29" t="s">
        <v>218</v>
      </c>
      <c r="C30" s="30" t="s">
        <v>230</v>
      </c>
      <c r="D30" s="31" t="s">
        <v>234</v>
      </c>
      <c r="E30" s="32">
        <v>3616.52</v>
      </c>
      <c r="F30" s="34">
        <f t="shared" si="1"/>
        <v>361.65199999999999</v>
      </c>
      <c r="G30" s="35" t="s">
        <v>0</v>
      </c>
      <c r="H30" s="26"/>
    </row>
    <row r="31" spans="1:8" s="150" customFormat="1" x14ac:dyDescent="0.25">
      <c r="A31" s="26"/>
      <c r="B31" s="29" t="s">
        <v>219</v>
      </c>
      <c r="C31" s="30" t="s">
        <v>230</v>
      </c>
      <c r="D31" s="31" t="s">
        <v>235</v>
      </c>
      <c r="E31" s="32">
        <v>205891.66</v>
      </c>
      <c r="F31" s="34">
        <f t="shared" si="1"/>
        <v>3431.5276666666668</v>
      </c>
      <c r="G31" s="35" t="s">
        <v>0</v>
      </c>
      <c r="H31" s="26"/>
    </row>
    <row r="32" spans="1:8" s="150" customFormat="1" x14ac:dyDescent="0.25">
      <c r="A32" s="26"/>
      <c r="B32" s="29" t="s">
        <v>220</v>
      </c>
      <c r="C32" s="30" t="s">
        <v>230</v>
      </c>
      <c r="D32" s="31" t="s">
        <v>233</v>
      </c>
      <c r="E32" s="32">
        <v>206773.3</v>
      </c>
      <c r="F32" s="34">
        <f t="shared" si="1"/>
        <v>10338.664999999999</v>
      </c>
      <c r="G32" s="35" t="s">
        <v>0</v>
      </c>
      <c r="H32" s="26"/>
    </row>
    <row r="33" spans="1:8" s="150" customFormat="1" x14ac:dyDescent="0.25">
      <c r="A33" s="26"/>
      <c r="B33" s="29" t="s">
        <v>221</v>
      </c>
      <c r="C33" s="30" t="s">
        <v>230</v>
      </c>
      <c r="D33" s="31" t="s">
        <v>231</v>
      </c>
      <c r="E33" s="32">
        <v>3665025.08</v>
      </c>
      <c r="F33" s="34">
        <f t="shared" si="1"/>
        <v>48867.001066666671</v>
      </c>
      <c r="G33" s="35" t="s">
        <v>0</v>
      </c>
      <c r="H33" s="26"/>
    </row>
    <row r="34" spans="1:8" s="150" customFormat="1" x14ac:dyDescent="0.25">
      <c r="A34" s="26"/>
      <c r="B34" s="29" t="s">
        <v>222</v>
      </c>
      <c r="C34" s="30" t="s">
        <v>230</v>
      </c>
      <c r="D34" s="31" t="s">
        <v>236</v>
      </c>
      <c r="E34" s="32">
        <v>960385.82</v>
      </c>
      <c r="F34" s="34">
        <f t="shared" si="1"/>
        <v>19207.716399999998</v>
      </c>
      <c r="G34" s="35" t="s">
        <v>0</v>
      </c>
      <c r="H34" s="26"/>
    </row>
    <row r="35" spans="1:8" s="150" customFormat="1" x14ac:dyDescent="0.25">
      <c r="A35" s="26"/>
      <c r="B35" s="29" t="s">
        <v>223</v>
      </c>
      <c r="C35" s="30" t="s">
        <v>230</v>
      </c>
      <c r="D35" s="31" t="s">
        <v>236</v>
      </c>
      <c r="E35" s="32">
        <v>1523899.02</v>
      </c>
      <c r="F35" s="34">
        <f t="shared" si="1"/>
        <v>30477.9804</v>
      </c>
      <c r="G35" s="35" t="s">
        <v>0</v>
      </c>
      <c r="H35" s="26"/>
    </row>
    <row r="36" spans="1:8" s="150" customFormat="1" x14ac:dyDescent="0.25">
      <c r="A36" s="26"/>
      <c r="B36" s="29" t="s">
        <v>224</v>
      </c>
      <c r="C36" s="30" t="s">
        <v>230</v>
      </c>
      <c r="D36" s="31" t="s">
        <v>237</v>
      </c>
      <c r="E36" s="32">
        <v>148897.01999999999</v>
      </c>
      <c r="F36" s="34">
        <f t="shared" si="1"/>
        <v>4963.2339999999995</v>
      </c>
      <c r="G36" s="35" t="s">
        <v>0</v>
      </c>
      <c r="H36" s="26"/>
    </row>
    <row r="37" spans="1:8" s="150" customFormat="1" x14ac:dyDescent="0.25">
      <c r="A37" s="26"/>
      <c r="B37" s="29" t="s">
        <v>225</v>
      </c>
      <c r="C37" s="30" t="s">
        <v>230</v>
      </c>
      <c r="D37" s="31" t="s">
        <v>231</v>
      </c>
      <c r="E37" s="32">
        <v>6911788.3799999999</v>
      </c>
      <c r="F37" s="34">
        <f t="shared" si="1"/>
        <v>92157.178400000004</v>
      </c>
      <c r="G37" s="35" t="s">
        <v>0</v>
      </c>
      <c r="H37" s="26"/>
    </row>
    <row r="38" spans="1:8" s="150" customFormat="1" x14ac:dyDescent="0.25">
      <c r="A38" s="26"/>
      <c r="B38" s="29" t="s">
        <v>226</v>
      </c>
      <c r="C38" s="30" t="s">
        <v>230</v>
      </c>
      <c r="D38" s="31" t="s">
        <v>231</v>
      </c>
      <c r="E38" s="32">
        <v>251146.16</v>
      </c>
      <c r="F38" s="34">
        <f t="shared" si="1"/>
        <v>3348.6154666666666</v>
      </c>
      <c r="G38" s="35" t="s">
        <v>0</v>
      </c>
      <c r="H38" s="26"/>
    </row>
    <row r="39" spans="1:8" s="150" customFormat="1" x14ac:dyDescent="0.25">
      <c r="A39" s="26"/>
      <c r="B39" s="29" t="s">
        <v>227</v>
      </c>
      <c r="C39" s="30" t="s">
        <v>230</v>
      </c>
      <c r="D39" s="31" t="s">
        <v>231</v>
      </c>
      <c r="E39" s="32">
        <v>56330.86</v>
      </c>
      <c r="F39" s="34">
        <f t="shared" si="1"/>
        <v>751.07813333333331</v>
      </c>
      <c r="G39" s="35" t="s">
        <v>0</v>
      </c>
      <c r="H39" s="26"/>
    </row>
    <row r="40" spans="1:8" s="150" customFormat="1" x14ac:dyDescent="0.25">
      <c r="A40" s="26"/>
      <c r="B40" s="29" t="s">
        <v>228</v>
      </c>
      <c r="C40" s="30" t="s">
        <v>230</v>
      </c>
      <c r="D40" s="31" t="s">
        <v>235</v>
      </c>
      <c r="E40" s="32">
        <v>51502.27</v>
      </c>
      <c r="F40" s="34">
        <f t="shared" si="0"/>
        <v>858.37116666666657</v>
      </c>
      <c r="G40" s="35" t="s">
        <v>0</v>
      </c>
      <c r="H40" s="26"/>
    </row>
    <row r="41" spans="1:8" s="150" customFormat="1" x14ac:dyDescent="0.25">
      <c r="A41" s="26"/>
      <c r="B41" s="29" t="s">
        <v>229</v>
      </c>
      <c r="C41" s="30" t="s">
        <v>230</v>
      </c>
      <c r="D41" s="31" t="s">
        <v>233</v>
      </c>
      <c r="E41" s="32">
        <v>38530.160000000003</v>
      </c>
      <c r="F41" s="34">
        <f t="shared" ref="F41:F46" si="2">E41/D41</f>
        <v>1926.5080000000003</v>
      </c>
      <c r="G41" s="35" t="s">
        <v>0</v>
      </c>
      <c r="H41" s="26"/>
    </row>
    <row r="42" spans="1:8" s="150" customFormat="1" x14ac:dyDescent="0.25">
      <c r="A42" s="26"/>
      <c r="B42" s="29" t="s">
        <v>229</v>
      </c>
      <c r="C42" s="30" t="s">
        <v>230</v>
      </c>
      <c r="D42" s="31" t="s">
        <v>233</v>
      </c>
      <c r="E42" s="32">
        <v>6799.44</v>
      </c>
      <c r="F42" s="34">
        <f t="shared" si="2"/>
        <v>339.97199999999998</v>
      </c>
      <c r="G42" s="35" t="s">
        <v>0</v>
      </c>
      <c r="H42" s="26"/>
    </row>
    <row r="43" spans="1:8" s="150" customFormat="1" x14ac:dyDescent="0.25">
      <c r="A43" s="26"/>
      <c r="B43" s="29" t="s">
        <v>229</v>
      </c>
      <c r="C43" s="30" t="s">
        <v>230</v>
      </c>
      <c r="D43" s="31" t="s">
        <v>233</v>
      </c>
      <c r="E43" s="32">
        <v>95192.16</v>
      </c>
      <c r="F43" s="34">
        <f t="shared" si="2"/>
        <v>4759.6080000000002</v>
      </c>
      <c r="G43" s="35" t="s">
        <v>0</v>
      </c>
      <c r="H43" s="26"/>
    </row>
    <row r="44" spans="1:8" s="150" customFormat="1" x14ac:dyDescent="0.25">
      <c r="A44" s="26"/>
      <c r="B44" s="29" t="s">
        <v>229</v>
      </c>
      <c r="C44" s="30" t="s">
        <v>230</v>
      </c>
      <c r="D44" s="31" t="s">
        <v>233</v>
      </c>
      <c r="E44" s="32">
        <v>15865.36</v>
      </c>
      <c r="F44" s="34">
        <f t="shared" si="2"/>
        <v>793.26800000000003</v>
      </c>
      <c r="G44" s="35" t="s">
        <v>0</v>
      </c>
      <c r="H44" s="26"/>
    </row>
    <row r="45" spans="1:8" s="150" customFormat="1" x14ac:dyDescent="0.25">
      <c r="A45" s="26"/>
      <c r="B45" s="29" t="s">
        <v>229</v>
      </c>
      <c r="C45" s="30" t="s">
        <v>230</v>
      </c>
      <c r="D45" s="31" t="s">
        <v>233</v>
      </c>
      <c r="E45" s="32">
        <v>13598.88</v>
      </c>
      <c r="F45" s="34">
        <f t="shared" si="2"/>
        <v>679.94399999999996</v>
      </c>
      <c r="G45" s="35" t="s">
        <v>0</v>
      </c>
      <c r="H45" s="26"/>
    </row>
    <row r="46" spans="1:8" s="150" customFormat="1" x14ac:dyDescent="0.25">
      <c r="A46" s="26"/>
      <c r="B46" s="29" t="s">
        <v>229</v>
      </c>
      <c r="C46" s="30" t="s">
        <v>230</v>
      </c>
      <c r="D46" s="31" t="s">
        <v>233</v>
      </c>
      <c r="E46" s="32">
        <v>36263.68</v>
      </c>
      <c r="F46" s="34">
        <f t="shared" si="2"/>
        <v>1813.184</v>
      </c>
      <c r="G46" s="35" t="s">
        <v>0</v>
      </c>
      <c r="H46" s="26"/>
    </row>
    <row r="47" spans="1:8" s="150" customFormat="1" x14ac:dyDescent="0.25">
      <c r="A47" s="26"/>
      <c r="B47" s="29" t="s">
        <v>229</v>
      </c>
      <c r="C47" s="30" t="s">
        <v>230</v>
      </c>
      <c r="D47" s="31" t="s">
        <v>233</v>
      </c>
      <c r="E47" s="32">
        <v>65727.92</v>
      </c>
      <c r="F47" s="34">
        <f t="shared" si="0"/>
        <v>3286.3959999999997</v>
      </c>
      <c r="G47" s="35" t="s">
        <v>0</v>
      </c>
      <c r="H47" s="26"/>
    </row>
    <row r="48" spans="1:8" s="150" customFormat="1" x14ac:dyDescent="0.25">
      <c r="A48" s="26"/>
      <c r="B48" s="23" t="s">
        <v>72</v>
      </c>
      <c r="C48" s="160"/>
      <c r="D48" s="160"/>
      <c r="E48" s="160"/>
      <c r="F48" s="36">
        <f>SUM(F8:F47)</f>
        <v>1369919.8414666662</v>
      </c>
      <c r="G48" s="37" t="s">
        <v>0</v>
      </c>
      <c r="H48" s="26"/>
    </row>
    <row r="49" spans="1:8" s="150" customFormat="1" x14ac:dyDescent="0.25">
      <c r="A49" s="26"/>
      <c r="B49" s="107" t="s">
        <v>139</v>
      </c>
      <c r="C49" s="161"/>
      <c r="D49" s="161"/>
      <c r="E49" s="161"/>
      <c r="F49" s="66">
        <v>3857835.8433333323</v>
      </c>
      <c r="G49" s="37" t="s">
        <v>0</v>
      </c>
      <c r="H49" s="26"/>
    </row>
    <row r="50" spans="1:8" s="150" customFormat="1" x14ac:dyDescent="0.25">
      <c r="A50" s="26"/>
      <c r="B50" s="39" t="s">
        <v>69</v>
      </c>
      <c r="C50" s="162"/>
      <c r="D50" s="162"/>
      <c r="E50" s="163"/>
      <c r="F50" s="38">
        <f>F48+F49</f>
        <v>5227755.684799999</v>
      </c>
      <c r="G50" s="38" t="s">
        <v>0</v>
      </c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hidden="1" x14ac:dyDescent="0.25"/>
    <row r="55" spans="1:8" s="150" customFormat="1" hidden="1" x14ac:dyDescent="0.25"/>
    <row r="56" spans="1:8" s="150" customFormat="1" hidden="1" x14ac:dyDescent="0.25"/>
    <row r="57" spans="1:8" s="150" customFormat="1" ht="14.45" hidden="1" customHeight="1" x14ac:dyDescent="0.25"/>
    <row r="58" spans="1:8" s="150" customFormat="1" ht="14.4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Varde Kloak og Spildevand AS</v>
      </c>
      <c r="B1" s="164"/>
      <c r="C1" s="164"/>
      <c r="D1" s="164"/>
      <c r="E1" s="164"/>
    </row>
    <row r="2" spans="1:5" x14ac:dyDescent="0.25">
      <c r="A2" s="1" t="str">
        <f>'1. Forside'!A2</f>
        <v>S100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544000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856167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investeringer'!F48</f>
        <v>1369919.8414666662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1339672.6829333324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225</v>
      </c>
      <c r="C8" s="30">
        <v>2015</v>
      </c>
      <c r="D8" s="31">
        <v>75</v>
      </c>
      <c r="E8" s="32">
        <v>37500000</v>
      </c>
      <c r="F8" s="45">
        <f>E8/D8</f>
        <v>500000</v>
      </c>
      <c r="G8" s="35" t="s">
        <v>0</v>
      </c>
      <c r="H8" s="26"/>
    </row>
    <row r="9" spans="1:8" s="150" customFormat="1" x14ac:dyDescent="0.25">
      <c r="A9" s="26"/>
      <c r="B9" s="29" t="s">
        <v>224</v>
      </c>
      <c r="C9" s="30">
        <v>2015</v>
      </c>
      <c r="D9" s="31">
        <v>30</v>
      </c>
      <c r="E9" s="32">
        <v>13500000</v>
      </c>
      <c r="F9" s="45">
        <f t="shared" ref="F9" si="0">E9/D9</f>
        <v>450000</v>
      </c>
      <c r="G9" s="35" t="s">
        <v>0</v>
      </c>
      <c r="H9" s="26"/>
    </row>
    <row r="10" spans="1:8" s="150" customFormat="1" x14ac:dyDescent="0.25">
      <c r="A10" s="26"/>
      <c r="B10" s="29" t="s">
        <v>238</v>
      </c>
      <c r="C10" s="30">
        <v>2015</v>
      </c>
      <c r="D10" s="31">
        <v>5</v>
      </c>
      <c r="E10" s="32">
        <v>500000</v>
      </c>
      <c r="F10" s="45">
        <f t="shared" ref="F10:F11" si="1">E10/D10</f>
        <v>100000</v>
      </c>
      <c r="G10" s="35" t="s">
        <v>0</v>
      </c>
      <c r="H10" s="26"/>
    </row>
    <row r="11" spans="1:8" s="150" customFormat="1" x14ac:dyDescent="0.25">
      <c r="A11" s="26"/>
      <c r="B11" s="29" t="s">
        <v>213</v>
      </c>
      <c r="C11" s="30">
        <v>2016</v>
      </c>
      <c r="D11" s="31">
        <v>75</v>
      </c>
      <c r="E11" s="32">
        <v>63300000</v>
      </c>
      <c r="F11" s="45">
        <f t="shared" si="1"/>
        <v>844000</v>
      </c>
      <c r="G11" s="35" t="s">
        <v>0</v>
      </c>
      <c r="H11" s="26"/>
    </row>
    <row r="12" spans="1:8" s="150" customFormat="1" x14ac:dyDescent="0.25">
      <c r="A12" s="26"/>
      <c r="B12" s="109" t="s">
        <v>73</v>
      </c>
      <c r="C12" s="167"/>
      <c r="D12" s="168"/>
      <c r="E12" s="169"/>
      <c r="F12" s="46">
        <f>SUMIF(C8:C11,"2015",F8:F11)</f>
        <v>1050000</v>
      </c>
      <c r="G12" s="47" t="s">
        <v>0</v>
      </c>
      <c r="H12" s="26"/>
    </row>
    <row r="13" spans="1:8" s="150" customFormat="1" x14ac:dyDescent="0.25">
      <c r="A13" s="26"/>
      <c r="B13" s="107" t="s">
        <v>137</v>
      </c>
      <c r="C13" s="170"/>
      <c r="D13" s="171"/>
      <c r="E13" s="172"/>
      <c r="F13" s="46">
        <f>SUMIF(C8:C11,"2016",F8:F11)</f>
        <v>844000</v>
      </c>
      <c r="G13" s="47" t="s">
        <v>0</v>
      </c>
      <c r="H13" s="26"/>
    </row>
    <row r="14" spans="1:8" s="150" customFormat="1" x14ac:dyDescent="0.25">
      <c r="A14" s="26"/>
      <c r="B14" s="50" t="s">
        <v>36</v>
      </c>
      <c r="C14" s="173"/>
      <c r="D14" s="174"/>
      <c r="E14" s="174"/>
      <c r="F14" s="48">
        <f>F12+F13</f>
        <v>1894000</v>
      </c>
      <c r="G14" s="49" t="s">
        <v>0</v>
      </c>
      <c r="H14" s="26"/>
    </row>
    <row r="15" spans="1:8" s="150" customFormat="1" x14ac:dyDescent="0.25">
      <c r="A15" s="26"/>
      <c r="B15" s="26"/>
      <c r="C15" s="16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16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166"/>
      <c r="D17" s="26"/>
      <c r="E17" s="26"/>
      <c r="F17" s="175"/>
      <c r="G17" s="175"/>
      <c r="H17" s="26"/>
    </row>
    <row r="18" spans="1:8" s="150" customFormat="1" hidden="1" x14ac:dyDescent="0.25">
      <c r="C18" s="176"/>
    </row>
    <row r="19" spans="1:8" s="150" customFormat="1" hidden="1" x14ac:dyDescent="0.25">
      <c r="C19" s="176"/>
    </row>
    <row r="20" spans="1:8" s="150" customFormat="1" hidden="1" x14ac:dyDescent="0.25">
      <c r="C20" s="176"/>
    </row>
    <row r="21" spans="1:8" s="150" customFormat="1" hidden="1" x14ac:dyDescent="0.25">
      <c r="C21" s="176"/>
    </row>
    <row r="22" spans="1:8" s="150" customFormat="1" hidden="1" x14ac:dyDescent="0.25">
      <c r="C22" s="176"/>
    </row>
    <row r="23" spans="1:8" s="150" customFormat="1" hidden="1" x14ac:dyDescent="0.25">
      <c r="C23" s="17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t="12" hidden="1" customHeight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x14ac:dyDescent="0.25"/>
    <row r="115" spans="3:3" x14ac:dyDescent="0.25"/>
    <row r="116" spans="3:3" x14ac:dyDescent="0.25"/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178"/>
      <c r="E1" s="56"/>
    </row>
    <row r="2" spans="1:5" x14ac:dyDescent="0.25">
      <c r="A2" s="222" t="str">
        <f>'1. Forside'!A2</f>
        <v>S100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239</v>
      </c>
      <c r="C8" s="51">
        <v>40000</v>
      </c>
      <c r="D8" s="182" t="s">
        <v>0</v>
      </c>
      <c r="E8" s="56"/>
    </row>
    <row r="9" spans="1:5" x14ac:dyDescent="0.25">
      <c r="A9" s="56"/>
      <c r="B9" s="207" t="s">
        <v>240</v>
      </c>
      <c r="C9" s="51">
        <v>30000</v>
      </c>
      <c r="D9" s="182" t="s">
        <v>0</v>
      </c>
      <c r="E9" s="56"/>
    </row>
    <row r="10" spans="1:5" x14ac:dyDescent="0.25">
      <c r="A10" s="56"/>
      <c r="B10" s="207" t="s">
        <v>241</v>
      </c>
      <c r="C10" s="51">
        <v>1000000</v>
      </c>
      <c r="D10" s="182" t="s">
        <v>0</v>
      </c>
      <c r="E10" s="56"/>
    </row>
    <row r="11" spans="1:5" x14ac:dyDescent="0.25">
      <c r="A11" s="56"/>
      <c r="B11" s="207" t="s">
        <v>243</v>
      </c>
      <c r="C11" s="51">
        <v>600000</v>
      </c>
      <c r="D11" s="182" t="s">
        <v>0</v>
      </c>
      <c r="E11" s="56"/>
    </row>
    <row r="12" spans="1:5" x14ac:dyDescent="0.25">
      <c r="A12" s="56"/>
      <c r="B12" s="207" t="s">
        <v>242</v>
      </c>
      <c r="C12" s="51">
        <v>1300000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3002490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7" t="s">
        <v>148</v>
      </c>
      <c r="C16" s="268"/>
      <c r="D16" s="269"/>
      <c r="E16" s="56"/>
    </row>
    <row r="17" spans="1:5" x14ac:dyDescent="0.25">
      <c r="A17" s="56"/>
      <c r="B17" s="53" t="s">
        <v>71</v>
      </c>
      <c r="C17" s="51">
        <v>120000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9000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129000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70" t="s">
        <v>149</v>
      </c>
      <c r="C22" s="271"/>
      <c r="D22" s="272"/>
      <c r="E22" s="56"/>
    </row>
    <row r="23" spans="1:5" x14ac:dyDescent="0.25">
      <c r="A23" s="56"/>
      <c r="B23" s="108" t="s">
        <v>150</v>
      </c>
      <c r="C23" s="19">
        <v>3360409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2645048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715361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cessLevelName xmlns="d08b57ff-b9b7-4581-975d-98f87b579a51">Åben</AccessLevelName>
    <SortOrder xmlns="d08b57ff-b9b7-4581-975d-98f87b579a51">1</SortOrder>
    <MeetingStartDate xmlns="d08b57ff-b9b7-4581-975d-98f87b579a51">2015-12-01T17:00:00+00:00</MeetingStartDate>
    <EnclosureFileNumber xmlns="d08b57ff-b9b7-4581-975d-98f87b579a51">146768/15</EnclosureFileNumber>
    <AgendaId xmlns="d08b57ff-b9b7-4581-975d-98f87b579a51">4633</AgendaId>
    <AccessLevel xmlns="d08b57ff-b9b7-4581-975d-98f87b579a51">1</AccessLevel>
    <EnclosureType xmlns="d08b57ff-b9b7-4581-975d-98f87b579a51">Enclosure</EnclosureType>
    <CommitteeName xmlns="d08b57ff-b9b7-4581-975d-98f87b579a51">Byrådet</CommitteeName>
    <FusionId xmlns="d08b57ff-b9b7-4581-975d-98f87b579a51">1998527</FusionId>
    <AgendaAccessLevelName xmlns="d08b57ff-b9b7-4581-975d-98f87b579a51">Åben</AgendaAccessLevelName>
    <UNC xmlns="d08b57ff-b9b7-4581-975d-98f87b579a51">1801643</UNC>
    <MeetingTitle xmlns="d08b57ff-b9b7-4581-975d-98f87b579a51">01-12-2015</MeetingTitle>
    <MeetingDateAndTime xmlns="d08b57ff-b9b7-4581-975d-98f87b579a51">01-12-2015 fra 18:00 - 20:10</MeetingDateAndTime>
    <MeetingEndDate xmlns="d08b57ff-b9b7-4581-975d-98f87b579a51">2015-12-01T19:10:00+00:00</MeetingEndDate>
    <PWDescription xmlns="d08b57ff-b9b7-4581-975d-98f87b579a51"/>
    <PWFileType xmlns="d08b57ff-b9b7-4581-975d-98f87b579a51">.XLSX</PWFileType>
    <DocumentType xmlns="d08b57ff-b9b7-4581-975d-98f87b579a51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ilag" ma:contentTypeID="0x0101003D7BFBD5F481E14985D820F2A1C38BC800C867DCA9723D5D41B98144D00A8161C2" ma:contentTypeVersion="2" ma:contentTypeDescription="Dagsorden bilag" ma:contentTypeScope="" ma:versionID="dc4b2200aa01ff2cec3560a1e5cd1ce9">
  <xsd:schema xmlns:xsd="http://www.w3.org/2001/XMLSchema" xmlns:xs="http://www.w3.org/2001/XMLSchema" xmlns:p="http://schemas.microsoft.com/office/2006/metadata/properties" xmlns:ns2="d08b57ff-b9b7-4581-975d-98f87b579a51" targetNamespace="http://schemas.microsoft.com/office/2006/metadata/properties" ma:root="true" ma:fieldsID="6cca6190432251c5553adde0b5d4de3b" ns2:_="">
    <xsd:import namespace="d08b57ff-b9b7-4581-975d-98f87b579a51"/>
    <xsd:element name="properties">
      <xsd:complexType>
        <xsd:sequence>
          <xsd:element name="documentManagement">
            <xsd:complexType>
              <xsd:all>
                <xsd:element ref="ns2:CommitteeName"/>
                <xsd:element ref="ns2:MeetingTitle"/>
                <xsd:element ref="ns2:MeetingStartDate"/>
                <xsd:element ref="ns2:MeetingEndDate"/>
                <xsd:element ref="ns2:MeetingDateAndTime"/>
                <xsd:element ref="ns2:AgendaId"/>
                <xsd:element ref="ns2:AccessLevel"/>
                <xsd:element ref="ns2:AccessLevelName"/>
                <xsd:element ref="ns2:AgendaAccessLevelName"/>
                <xsd:element ref="ns2:UNC"/>
                <xsd:element ref="ns2:PWDescription"/>
                <xsd:element ref="ns2:FusionId"/>
                <xsd:element ref="ns2:PWFileType"/>
                <xsd:element ref="ns2:SortOrder"/>
                <xsd:element ref="ns2:EnclosureFileNumber"/>
                <xsd:element ref="ns2:EnclosureType"/>
                <xsd:element ref="ns2:DocumentTyp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b57ff-b9b7-4581-975d-98f87b579a51" elementFormDefault="qualified">
    <xsd:import namespace="http://schemas.microsoft.com/office/2006/documentManagement/types"/>
    <xsd:import namespace="http://schemas.microsoft.com/office/infopath/2007/PartnerControls"/>
    <xsd:element name="CommitteeName" ma:index="8" ma:displayName="Udvalgsnavn" ma:description="Udvalgsnavn" ma:internalName="CommitteeName">
      <xsd:simpleType>
        <xsd:restriction base="dms:Text"/>
      </xsd:simpleType>
    </xsd:element>
    <xsd:element name="MeetingTitle" ma:index="9" ma:displayName="Mødetitel" ma:description="Fuld mødetitel inkl. mødetidspunkt" ma:hidden="true" ma:internalName="MeetingTitle">
      <xsd:simpleType>
        <xsd:restriction base="dms:Text"/>
      </xsd:simpleType>
    </xsd:element>
    <xsd:element name="MeetingStartDate" ma:index="10" ma:displayName="Mødestart" ma:description="Startdato og tidspunkt for møde" ma:format="DateTime" ma:indexed="true" ma:internalName="MeetingStartDate">
      <xsd:simpleType>
        <xsd:restriction base="dms:DateTime"/>
      </xsd:simpleType>
    </xsd:element>
    <xsd:element name="MeetingEndDate" ma:index="11" ma:displayName="Mødeslut" ma:description="Slutdato og tidspunkt for møde" ma:format="DateTime" ma:internalName="MeetingEndDate">
      <xsd:simpleType>
        <xsd:restriction base="dms:DateTime"/>
      </xsd:simpleType>
    </xsd:element>
    <xsd:element name="MeetingDateAndTime" ma:index="12" ma:displayName="Mødedato og tid" ma:description="Sammensat felt med mødedato samt start og slut tid" ma:internalName="MeetingDateAndTime">
      <xsd:simpleType>
        <xsd:restriction base="dms:Text"/>
      </xsd:simpleType>
    </xsd:element>
    <xsd:element name="AgendaId" ma:index="13" ma:displayName="Dagsorden id" ma:description="Dagsorden id fra Acadre MM" ma:internalName="AgendaId">
      <xsd:simpleType>
        <xsd:restriction base="dms:Unknown"/>
      </xsd:simpleType>
    </xsd:element>
    <xsd:element name="AccessLevel" ma:index="14" ma:displayName="Adgangsniveau" ma:description="Adgangsniveau for dagsorden, bilag eller sagsakt" ma:hidden="true" ma:internalName="AccessLevel">
      <xsd:simpleType>
        <xsd:restriction base="dms:Unknown"/>
      </xsd:simpleType>
    </xsd:element>
    <xsd:element name="AccessLevelName" ma:index="15" ma:displayName="Adgang" ma:description="Adgangsniveau for dagsorden, bilag eller sagsakt" ma:hidden="true" ma:internalName="AccessLevelName">
      <xsd:simpleType>
        <xsd:restriction base="dms:Text"/>
      </xsd:simpleType>
    </xsd:element>
    <xsd:element name="AgendaAccessLevelName" ma:index="16" ma:displayName="Dagsorden adgang" ma:description="Dagsordenmappe adgangsnavn" ma:internalName="AgendaAccessLevelName">
      <xsd:simpleType>
        <xsd:restriction base="dms:Text"/>
      </xsd:simpleType>
    </xsd:element>
    <xsd:element name="UNC" ma:index="17" ma:displayName="Bilagsid" ma:description="Bilagsid fra CM" ma:internalName="UNC">
      <xsd:simpleType>
        <xsd:restriction base="dms:Unknown"/>
      </xsd:simpleType>
    </xsd:element>
    <xsd:element name="PWDescription" ma:index="18" ma:displayName="Beskrivelse" ma:description="Generel beskrivelse" ma:internalName="PWDescription">
      <xsd:simpleType>
        <xsd:restriction base="dms:Note">
          <xsd:maxLength value="255"/>
        </xsd:restriction>
      </xsd:simpleType>
    </xsd:element>
    <xsd:element name="FusionId" ma:index="19" ma:displayName="Fusionid" ma:description="Fusionid for bilag og sagsindblik" ma:internalName="FusionId">
      <xsd:simpleType>
        <xsd:restriction base="dms:Unknown"/>
      </xsd:simpleType>
    </xsd:element>
    <xsd:element name="PWFileType" ma:index="20" ma:displayName="Filtype" ma:description="Filtype for dagsorden, bilag og sagsindblik" ma:internalName="PWFileType">
      <xsd:simpleType>
        <xsd:restriction base="dms:Text"/>
      </xsd:simpleType>
    </xsd:element>
    <xsd:element name="SortOrder" ma:index="21" ma:displayName="Sorteringsrækkefølge" ma:description="Sorteringsrækkefølge fra Acadre MM" ma:internalName="SortOrder">
      <xsd:simpleType>
        <xsd:restriction base="dms:Unknown"/>
      </xsd:simpleType>
    </xsd:element>
    <xsd:element name="EnclosureFileNumber" ma:index="22" ma:displayName="Bilagsnummer" ma:description="Fil-/journalnummer for bilag" ma:internalName="EnclosureFileNumber">
      <xsd:simpleType>
        <xsd:restriction base="dms:Text"/>
      </xsd:simpleType>
    </xsd:element>
    <xsd:element name="EnclosureType" ma:index="23" ma:displayName="Bilagstype" ma:description="Bilagstype" ma:internalName="EnclosureType">
      <xsd:simpleType>
        <xsd:restriction base="dms:Text"/>
      </xsd:simpleType>
    </xsd:element>
    <xsd:element name="DocumentType" ma:index="24" ma:displayName="Dokument Type" ma:description="Indeholder samme værdi som Content Type, med kan benyttes i diverse filtre" ma:hidden="true" ma:internalName="Documen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BC2D4F-DF5B-44CA-A3C5-2E535CB84E61}"/>
</file>

<file path=customXml/itemProps2.xml><?xml version="1.0" encoding="utf-8"?>
<ds:datastoreItem xmlns:ds="http://schemas.openxmlformats.org/officeDocument/2006/customXml" ds:itemID="{1EE400A9-B50F-42F0-A656-E34A16ECDD90}"/>
</file>

<file path=customXml/itemProps3.xml><?xml version="1.0" encoding="utf-8"?>
<ds:datastoreItem xmlns:ds="http://schemas.openxmlformats.org/officeDocument/2006/customXml" ds:itemID="{24D38FFD-1BAE-4FDF-9197-91F900F8A2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BYR-01-12-2015 - Bilag 526.01 Bilag 4a - Prisloftafgørelse, Varde Kloak og spildevand AS</dc:title>
  <dc:creator>Helena Berg Forchhammer</dc:creator>
  <cp:lastModifiedBy>Jørn Henrik Skrumsager</cp:lastModifiedBy>
  <cp:lastPrinted>2015-05-08T11:51:55Z</cp:lastPrinted>
  <dcterms:created xsi:type="dcterms:W3CDTF">2014-01-17T08:54:17Z</dcterms:created>
  <dcterms:modified xsi:type="dcterms:W3CDTF">2015-10-22T15:09:33Z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0x0101003D7BFBD5F481E14985D820F2A1C38BC800C867DCA9723D5D41B98144D00A8161C2</vt:lpwstr>
  </property>
</Properties>
</file>